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20" yWindow="0" windowWidth="15500" windowHeight="19160" activeTab="0"/>
  </bookViews>
  <sheets>
    <sheet name="contr. 2015 in chrono. order" sheetId="1" r:id="rId1"/>
  </sheets>
  <definedNames>
    <definedName name="_xlnm.Print_Area" localSheetId="0">'contr. 2015 in chrono. order'!$B$1:$D$39</definedName>
  </definedNames>
  <calcPr fullCalcOnLoad="1"/>
</workbook>
</file>

<file path=xl/sharedStrings.xml><?xml version="1.0" encoding="utf-8"?>
<sst xmlns="http://schemas.openxmlformats.org/spreadsheetml/2006/main" count="68" uniqueCount="47">
  <si>
    <t>UNDP (UN managed pooled and trust funds funding)</t>
  </si>
  <si>
    <t>Switzerland</t>
  </si>
  <si>
    <t>European Commission</t>
  </si>
  <si>
    <t>Mexico</t>
  </si>
  <si>
    <t>Singapore</t>
  </si>
  <si>
    <t>Ireland</t>
  </si>
  <si>
    <t>Lithuania</t>
  </si>
  <si>
    <t>Donor</t>
  </si>
  <si>
    <t>Denmark</t>
  </si>
  <si>
    <r>
      <t xml:space="preserve">Voluntary contributions to OHCHR for 2015
</t>
    </r>
    <r>
      <rPr>
        <b/>
        <i/>
        <sz val="10"/>
        <color indexed="9"/>
        <rFont val="Arial"/>
        <family val="2"/>
      </rPr>
      <t>(in chronological order, from latest to oldest)</t>
    </r>
  </si>
  <si>
    <t>Norway*</t>
  </si>
  <si>
    <t>Sweden*</t>
  </si>
  <si>
    <t>United Kingdom*</t>
  </si>
  <si>
    <t>Saudi Arabia*</t>
  </si>
  <si>
    <t>Belgium*</t>
  </si>
  <si>
    <t>China*</t>
  </si>
  <si>
    <t>Education Above All*</t>
  </si>
  <si>
    <t>European Commission*</t>
  </si>
  <si>
    <t>Finland*</t>
  </si>
  <si>
    <t>Switzerland*</t>
  </si>
  <si>
    <t>various dates</t>
  </si>
  <si>
    <t>DKK 30,000,000</t>
  </si>
  <si>
    <t>CHF 120,000</t>
  </si>
  <si>
    <t>-</t>
  </si>
  <si>
    <t>Amount in currency</t>
  </si>
  <si>
    <t>GBP 735,320</t>
  </si>
  <si>
    <t>NOK 83,000,000</t>
  </si>
  <si>
    <t>NOK 3,000,000</t>
  </si>
  <si>
    <t>SEK 83,000,000</t>
  </si>
  <si>
    <t>Date of pledge or direct payment</t>
  </si>
  <si>
    <t>United States of America*</t>
  </si>
  <si>
    <t>OIF*</t>
  </si>
  <si>
    <t>Amount in US$**</t>
  </si>
  <si>
    <t>** Please note the US$ figures presented in this table are provisional only and some may be subject to minor adjustment once records are finalized in IMIS.</t>
  </si>
  <si>
    <t>* Includes 2015 portion of multi-year contribution.</t>
  </si>
  <si>
    <t>Total</t>
  </si>
  <si>
    <t>Denmark*</t>
  </si>
  <si>
    <t>DKK 1,250,000</t>
  </si>
  <si>
    <t>OCHA (ERF)</t>
  </si>
  <si>
    <t>France</t>
  </si>
  <si>
    <t>India</t>
  </si>
  <si>
    <t>Qatar</t>
  </si>
  <si>
    <t>CHF 10,000</t>
  </si>
  <si>
    <t>Malaysia</t>
  </si>
  <si>
    <t>03/012/14</t>
  </si>
  <si>
    <t>Hungary</t>
  </si>
  <si>
    <t>Japan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</si>
</sst>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€-2]\ #,##0;[Red]\-[$€-2]\ #,##0"/>
    <numFmt numFmtId="171" formatCode="[$€-2]\ #,##0.00;[Red]\-[$€-2]\ #,##0.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left" inden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right" inden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3343275</xdr:colOff>
      <xdr:row>0</xdr:row>
      <xdr:rowOff>200025</xdr:rowOff>
    </xdr:from>
    <xdr:to>
      <xdr:col>2</xdr:col>
      <xdr:colOff>409575</xdr:colOff>
      <xdr:row>0</xdr:row>
      <xdr:rowOff>847725</xdr:rowOff>
    </xdr:to>
    <xdr:pic>
      <xdr:nvPicPr>
        <xdr:cNvPr id="1" name="Picture 13" descr="un-logo-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002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1962150</xdr:colOff>
      <xdr:row>0</xdr:row>
      <xdr:rowOff>885825</xdr:rowOff>
    </xdr:to>
    <xdr:pic>
      <xdr:nvPicPr>
        <xdr:cNvPr id="2" name="Picture 14" descr="Black%20on%20white%20Block_ENGLI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75"/>
          <a:ext cx="1885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28575</xdr:rowOff>
    </xdr:from>
    <xdr:to>
      <xdr:col>3</xdr:col>
      <xdr:colOff>1752600</xdr:colOff>
      <xdr:row>0</xdr:row>
      <xdr:rowOff>885825</xdr:rowOff>
    </xdr:to>
    <xdr:pic>
      <xdr:nvPicPr>
        <xdr:cNvPr id="3" name="Picture 15" descr="Black%20White%20bloc_FREN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28575"/>
          <a:ext cx="1733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5.140625" style="2" customWidth="1"/>
    <col min="2" max="2" width="54.421875" style="1" bestFit="1" customWidth="1"/>
    <col min="3" max="3" width="30.8515625" style="2" customWidth="1"/>
    <col min="4" max="4" width="27.28125" style="1" customWidth="1"/>
    <col min="5" max="5" width="18.140625" style="1" customWidth="1"/>
    <col min="6" max="16384" width="9.140625" style="1" customWidth="1"/>
  </cols>
  <sheetData>
    <row r="1" spans="1:8" s="8" customFormat="1" ht="81" customHeight="1">
      <c r="A1" s="12"/>
      <c r="B1"/>
      <c r="C1" s="14"/>
      <c r="D1"/>
      <c r="E1" s="11"/>
      <c r="F1" s="9"/>
      <c r="G1" s="10"/>
      <c r="H1" s="9"/>
    </row>
    <row r="2" spans="2:4" ht="66" customHeight="1">
      <c r="B2" s="22" t="s">
        <v>9</v>
      </c>
      <c r="C2" s="23"/>
      <c r="D2" s="24"/>
    </row>
    <row r="3" spans="2:5" ht="30" customHeight="1">
      <c r="B3" s="7" t="s">
        <v>7</v>
      </c>
      <c r="C3" s="7" t="s">
        <v>24</v>
      </c>
      <c r="D3" s="7" t="s">
        <v>32</v>
      </c>
      <c r="E3" s="6" t="s">
        <v>29</v>
      </c>
    </row>
    <row r="4" spans="1:5" ht="30" customHeight="1">
      <c r="A4" s="2">
        <v>33</v>
      </c>
      <c r="B4" s="5" t="s">
        <v>46</v>
      </c>
      <c r="C4" s="16" t="s">
        <v>23</v>
      </c>
      <c r="D4" s="4">
        <v>1500000</v>
      </c>
      <c r="E4" s="13">
        <v>42044</v>
      </c>
    </row>
    <row r="5" spans="1:5" ht="30" customHeight="1">
      <c r="A5" s="2">
        <v>32</v>
      </c>
      <c r="B5" s="5" t="s">
        <v>45</v>
      </c>
      <c r="C5" s="16">
        <v>20000</v>
      </c>
      <c r="D5" s="4">
        <f>20000/0.882</f>
        <v>22675.736961451246</v>
      </c>
      <c r="E5" s="13">
        <v>42034</v>
      </c>
    </row>
    <row r="6" spans="1:5" ht="30" customHeight="1">
      <c r="A6" s="2">
        <v>31</v>
      </c>
      <c r="B6" s="5" t="s">
        <v>41</v>
      </c>
      <c r="C6" s="16" t="s">
        <v>42</v>
      </c>
      <c r="D6" s="4">
        <f>10000/0.92</f>
        <v>10869.565217391304</v>
      </c>
      <c r="E6" s="13">
        <v>42031</v>
      </c>
    </row>
    <row r="7" spans="1:5" ht="30" customHeight="1">
      <c r="A7" s="2">
        <v>30</v>
      </c>
      <c r="B7" s="5" t="s">
        <v>0</v>
      </c>
      <c r="C7" s="16" t="s">
        <v>23</v>
      </c>
      <c r="D7" s="4">
        <v>43885</v>
      </c>
      <c r="E7" s="13">
        <v>42031</v>
      </c>
    </row>
    <row r="8" spans="1:5" ht="30" customHeight="1">
      <c r="A8" s="2">
        <v>29</v>
      </c>
      <c r="B8" s="5" t="s">
        <v>40</v>
      </c>
      <c r="C8" s="16" t="s">
        <v>23</v>
      </c>
      <c r="D8" s="4">
        <f>25000+25000+100000</f>
        <v>150000</v>
      </c>
      <c r="E8" s="13">
        <v>42030</v>
      </c>
    </row>
    <row r="9" spans="1:5" ht="30" customHeight="1">
      <c r="A9" s="2">
        <v>28</v>
      </c>
      <c r="B9" s="5" t="s">
        <v>0</v>
      </c>
      <c r="C9" s="16" t="s">
        <v>23</v>
      </c>
      <c r="D9" s="4">
        <v>39994</v>
      </c>
      <c r="E9" s="13">
        <v>42025</v>
      </c>
    </row>
    <row r="10" spans="1:5" ht="30" customHeight="1">
      <c r="A10" s="2">
        <v>27</v>
      </c>
      <c r="B10" s="5" t="s">
        <v>39</v>
      </c>
      <c r="C10" s="16">
        <v>8000</v>
      </c>
      <c r="D10" s="4">
        <f>9876.54</f>
        <v>9876.54</v>
      </c>
      <c r="E10" s="13">
        <v>42020</v>
      </c>
    </row>
    <row r="11" spans="1:5" ht="30" customHeight="1">
      <c r="A11" s="2">
        <v>26</v>
      </c>
      <c r="B11" s="5" t="s">
        <v>5</v>
      </c>
      <c r="C11" s="16">
        <v>210000</v>
      </c>
      <c r="D11" s="4">
        <f>210000/0.882</f>
        <v>238095.2380952381</v>
      </c>
      <c r="E11" s="13">
        <v>42016</v>
      </c>
    </row>
    <row r="12" spans="1:5" ht="30" customHeight="1">
      <c r="A12" s="2">
        <v>25</v>
      </c>
      <c r="B12" s="5" t="s">
        <v>0</v>
      </c>
      <c r="C12" s="15" t="s">
        <v>23</v>
      </c>
      <c r="D12" s="4">
        <f>353100+193670+213518.5</f>
        <v>760288.5</v>
      </c>
      <c r="E12" s="13">
        <v>42013</v>
      </c>
    </row>
    <row r="13" spans="1:5" ht="30" customHeight="1">
      <c r="A13" s="2">
        <v>24</v>
      </c>
      <c r="B13" s="5" t="s">
        <v>38</v>
      </c>
      <c r="C13" s="15" t="s">
        <v>23</v>
      </c>
      <c r="D13" s="4">
        <v>149239.32</v>
      </c>
      <c r="E13" s="13">
        <v>42013</v>
      </c>
    </row>
    <row r="14" spans="1:5" ht="30" customHeight="1">
      <c r="A14" s="2">
        <v>23</v>
      </c>
      <c r="B14" s="5" t="s">
        <v>8</v>
      </c>
      <c r="C14" s="15" t="s">
        <v>21</v>
      </c>
      <c r="D14" s="4">
        <f>30000000/6.568</f>
        <v>4567600.487210719</v>
      </c>
      <c r="E14" s="13">
        <v>42010</v>
      </c>
    </row>
    <row r="15" spans="1:5" ht="30" customHeight="1">
      <c r="A15" s="2">
        <v>22</v>
      </c>
      <c r="B15" s="5" t="s">
        <v>6</v>
      </c>
      <c r="C15" s="16">
        <v>10000</v>
      </c>
      <c r="D15" s="4">
        <f>10000/0.82</f>
        <v>12195.121951219513</v>
      </c>
      <c r="E15" s="13">
        <v>42009</v>
      </c>
    </row>
    <row r="16" spans="1:5" ht="30" customHeight="1">
      <c r="A16" s="2">
        <v>21</v>
      </c>
      <c r="B16" s="5" t="s">
        <v>1</v>
      </c>
      <c r="C16" s="15" t="s">
        <v>23</v>
      </c>
      <c r="D16" s="4">
        <v>39550</v>
      </c>
      <c r="E16" s="13">
        <v>42003</v>
      </c>
    </row>
    <row r="17" spans="1:5" ht="30" customHeight="1">
      <c r="A17" s="2">
        <v>20</v>
      </c>
      <c r="B17" s="5" t="s">
        <v>2</v>
      </c>
      <c r="C17" s="17">
        <v>1599995.24</v>
      </c>
      <c r="D17" s="4">
        <f>1599995.24/0.882</f>
        <v>1814053.560090703</v>
      </c>
      <c r="E17" s="13">
        <v>41996</v>
      </c>
    </row>
    <row r="18" spans="1:5" ht="30" customHeight="1">
      <c r="A18" s="2">
        <v>19</v>
      </c>
      <c r="B18" s="5" t="s">
        <v>1</v>
      </c>
      <c r="C18" s="15" t="s">
        <v>22</v>
      </c>
      <c r="D18" s="4">
        <f>120000/0.92</f>
        <v>130434.78260869565</v>
      </c>
      <c r="E18" s="13">
        <v>41978</v>
      </c>
    </row>
    <row r="19" spans="1:5" ht="30" customHeight="1">
      <c r="A19" s="2">
        <v>18</v>
      </c>
      <c r="B19" s="5" t="s">
        <v>15</v>
      </c>
      <c r="C19" s="15" t="s">
        <v>23</v>
      </c>
      <c r="D19" s="4">
        <v>800000</v>
      </c>
      <c r="E19" s="13">
        <v>41977</v>
      </c>
    </row>
    <row r="20" spans="1:5" ht="30" customHeight="1">
      <c r="A20" s="2">
        <v>17</v>
      </c>
      <c r="B20" s="5" t="s">
        <v>10</v>
      </c>
      <c r="C20" s="15" t="s">
        <v>27</v>
      </c>
      <c r="D20" s="4">
        <f>3000000/7.776</f>
        <v>385802.4691358025</v>
      </c>
      <c r="E20" s="13">
        <v>41976</v>
      </c>
    </row>
    <row r="21" spans="1:5" ht="30" customHeight="1">
      <c r="A21" s="2">
        <v>16</v>
      </c>
      <c r="B21" s="5" t="s">
        <v>43</v>
      </c>
      <c r="C21" s="16" t="s">
        <v>23</v>
      </c>
      <c r="D21" s="4">
        <v>60000</v>
      </c>
      <c r="E21" s="13" t="s">
        <v>44</v>
      </c>
    </row>
    <row r="22" spans="1:5" ht="30" customHeight="1">
      <c r="A22" s="2">
        <v>15</v>
      </c>
      <c r="B22" s="5" t="s">
        <v>3</v>
      </c>
      <c r="C22" s="15" t="s">
        <v>23</v>
      </c>
      <c r="D22" s="4">
        <f>34554.89+28285.93+17601.98</f>
        <v>80442.8</v>
      </c>
      <c r="E22" s="13">
        <v>41971</v>
      </c>
    </row>
    <row r="23" spans="1:5" ht="30" customHeight="1">
      <c r="A23" s="2">
        <v>14</v>
      </c>
      <c r="B23" s="5" t="s">
        <v>4</v>
      </c>
      <c r="C23" s="15" t="s">
        <v>23</v>
      </c>
      <c r="D23" s="4">
        <v>15000</v>
      </c>
      <c r="E23" s="13">
        <v>41954</v>
      </c>
    </row>
    <row r="24" spans="1:5" ht="30" customHeight="1">
      <c r="A24" s="2">
        <v>13</v>
      </c>
      <c r="B24" s="5" t="s">
        <v>30</v>
      </c>
      <c r="C24" s="15" t="s">
        <v>23</v>
      </c>
      <c r="D24" s="4">
        <v>700000</v>
      </c>
      <c r="E24" s="13">
        <v>41943</v>
      </c>
    </row>
    <row r="25" spans="1:5" ht="30" customHeight="1">
      <c r="A25" s="2">
        <v>12</v>
      </c>
      <c r="B25" s="5" t="s">
        <v>11</v>
      </c>
      <c r="C25" s="15" t="s">
        <v>28</v>
      </c>
      <c r="D25" s="4">
        <f>(50000000+3000000+3200000)/6.488+(4000000+7000000)/7.396+7000000/7.551+12000000/8.229</f>
        <v>12534722.841581702</v>
      </c>
      <c r="E25" s="13">
        <v>41940</v>
      </c>
    </row>
    <row r="26" spans="1:5" ht="30" customHeight="1">
      <c r="A26" s="2">
        <v>11</v>
      </c>
      <c r="B26" s="5" t="s">
        <v>12</v>
      </c>
      <c r="C26" s="15" t="s">
        <v>25</v>
      </c>
      <c r="D26" s="4">
        <f>(450000+285320)/0.662</f>
        <v>1110755.2870090634</v>
      </c>
      <c r="E26" s="13">
        <v>41872</v>
      </c>
    </row>
    <row r="27" spans="1:5" ht="30" customHeight="1">
      <c r="A27" s="2">
        <v>10</v>
      </c>
      <c r="B27" s="5" t="s">
        <v>31</v>
      </c>
      <c r="C27" s="16">
        <v>52200</v>
      </c>
      <c r="D27" s="4">
        <f>(10800+15000+12900+13500)/0.882</f>
        <v>59183.67346938775</v>
      </c>
      <c r="E27" s="13">
        <v>41821</v>
      </c>
    </row>
    <row r="28" spans="1:5" ht="30" customHeight="1">
      <c r="A28" s="2">
        <v>9</v>
      </c>
      <c r="B28" s="5" t="s">
        <v>14</v>
      </c>
      <c r="C28" s="16">
        <v>400000</v>
      </c>
      <c r="D28" s="4">
        <f>400000/0.882</f>
        <v>453514.7392290249</v>
      </c>
      <c r="E28" s="13">
        <v>41786</v>
      </c>
    </row>
    <row r="29" spans="1:5" ht="30" customHeight="1">
      <c r="A29" s="2">
        <v>8</v>
      </c>
      <c r="B29" s="5" t="s">
        <v>10</v>
      </c>
      <c r="C29" s="15" t="s">
        <v>26</v>
      </c>
      <c r="D29" s="4">
        <f>83000000/7.266</f>
        <v>11423066.336361134</v>
      </c>
      <c r="E29" s="13">
        <v>41757</v>
      </c>
    </row>
    <row r="30" spans="1:5" ht="30" customHeight="1">
      <c r="A30" s="2">
        <v>7</v>
      </c>
      <c r="B30" s="5" t="s">
        <v>36</v>
      </c>
      <c r="C30" s="15" t="s">
        <v>37</v>
      </c>
      <c r="D30" s="4">
        <v>208276.18</v>
      </c>
      <c r="E30" s="13">
        <v>41621</v>
      </c>
    </row>
    <row r="31" spans="1:5" ht="30" customHeight="1">
      <c r="A31" s="2">
        <v>6</v>
      </c>
      <c r="B31" s="5" t="s">
        <v>14</v>
      </c>
      <c r="C31" s="16">
        <v>800000</v>
      </c>
      <c r="D31" s="4">
        <f>800000/0.725</f>
        <v>1103448.275862069</v>
      </c>
      <c r="E31" s="13">
        <v>41394</v>
      </c>
    </row>
    <row r="32" spans="1:5" ht="30" customHeight="1">
      <c r="A32" s="2">
        <v>5</v>
      </c>
      <c r="B32" s="5" t="s">
        <v>18</v>
      </c>
      <c r="C32" s="16">
        <v>184585</v>
      </c>
      <c r="D32" s="4">
        <f>184585/0.725</f>
        <v>254600</v>
      </c>
      <c r="E32" s="13">
        <v>41304</v>
      </c>
    </row>
    <row r="33" spans="1:5" ht="30" customHeight="1">
      <c r="A33" s="2">
        <v>4</v>
      </c>
      <c r="B33" s="5" t="s">
        <v>16</v>
      </c>
      <c r="C33" s="15" t="s">
        <v>23</v>
      </c>
      <c r="D33" s="4">
        <v>220282</v>
      </c>
      <c r="E33" s="13">
        <v>41164</v>
      </c>
    </row>
    <row r="34" spans="1:5" ht="30" customHeight="1">
      <c r="A34" s="2">
        <v>3</v>
      </c>
      <c r="B34" s="5" t="s">
        <v>13</v>
      </c>
      <c r="C34" s="15" t="s">
        <v>23</v>
      </c>
      <c r="D34" s="4">
        <v>1000000</v>
      </c>
      <c r="E34" s="13">
        <v>41010</v>
      </c>
    </row>
    <row r="35" spans="1:5" ht="30" customHeight="1">
      <c r="A35" s="2">
        <v>2</v>
      </c>
      <c r="B35" s="5" t="s">
        <v>19</v>
      </c>
      <c r="C35" s="15" t="s">
        <v>23</v>
      </c>
      <c r="D35" s="4">
        <f>18000+400000+200000+500000/0.92+10000/0.882+60000</f>
        <v>1232816.1293502909</v>
      </c>
      <c r="E35" s="3" t="s">
        <v>20</v>
      </c>
    </row>
    <row r="36" spans="1:5" ht="30" customHeight="1">
      <c r="A36" s="2">
        <v>1</v>
      </c>
      <c r="B36" s="5" t="s">
        <v>17</v>
      </c>
      <c r="C36" s="15" t="s">
        <v>23</v>
      </c>
      <c r="D36" s="4">
        <f>(503588+595487+123066.5+178751.65+70000+800000+105490.34+46000)/0.882+(22487+39183.47+9490.34)/0.82+103026/0.807</f>
        <v>2960913.445069163</v>
      </c>
      <c r="E36" s="3" t="s">
        <v>20</v>
      </c>
    </row>
    <row r="37" spans="1:5" s="19" customFormat="1" ht="30" customHeight="1">
      <c r="A37" s="18"/>
      <c r="B37" s="19" t="s">
        <v>34</v>
      </c>
      <c r="C37" s="21" t="s">
        <v>35</v>
      </c>
      <c r="D37" s="4">
        <f>SUM(D4:D36)</f>
        <v>44091582.02920306</v>
      </c>
      <c r="E37" s="20"/>
    </row>
    <row r="38" spans="1:4" s="19" customFormat="1" ht="26.25" customHeight="1">
      <c r="A38" s="18"/>
      <c r="B38" s="25" t="s">
        <v>33</v>
      </c>
      <c r="C38" s="25"/>
      <c r="D38" s="25"/>
    </row>
  </sheetData>
  <sheetProtection/>
  <mergeCells count="2">
    <mergeCell ref="B2:D2"/>
    <mergeCell ref="B38:D38"/>
  </mergeCells>
  <printOptions/>
  <pageMargins left="0.75" right="0.75" top="1" bottom="1" header="0.5" footer="0.5"/>
  <pageSetup horizontalDpi="600" verticalDpi="600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Voluntary Contribution OHCHR 10 February 2015 in Excel</dc:title>
  <dc:subject/>
  <dc:creator>Jean-Philippe Charlemagne</dc:creator>
  <cp:keywords/>
  <dc:description/>
  <cp:lastModifiedBy>Kimberly Gruber</cp:lastModifiedBy>
  <dcterms:created xsi:type="dcterms:W3CDTF">2015-01-09T13:54:24Z</dcterms:created>
  <dcterms:modified xsi:type="dcterms:W3CDTF">2015-02-16T10:42:02Z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RTit">
    <vt:lpwstr/>
  </property>
  <property fmtid="{D5CDD505-2E9C-101B-9397-08002B2CF9AE}" pid="4" name="ARTit">
    <vt:lpwstr/>
  </property>
  <property fmtid="{D5CDD505-2E9C-101B-9397-08002B2CF9AE}" pid="5" name="RUTit">
    <vt:lpwstr/>
  </property>
  <property fmtid="{D5CDD505-2E9C-101B-9397-08002B2CF9AE}" pid="6" name="CHTit">
    <vt:lpwstr/>
  </property>
  <property fmtid="{D5CDD505-2E9C-101B-9397-08002B2CF9AE}" pid="7" name="ContentTy">
    <vt:lpwstr>Document</vt:lpwstr>
  </property>
  <property fmtid="{D5CDD505-2E9C-101B-9397-08002B2CF9AE}" pid="8" name="SPTit">
    <vt:lpwstr/>
  </property>
  <property fmtid="{D5CDD505-2E9C-101B-9397-08002B2CF9AE}" pid="9" name="display_urn:schemas-microsoft-com:office:office#Edit">
    <vt:lpwstr>Miriam ZAPATA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Miriam ZAPATA</vt:lpwstr>
  </property>
  <property fmtid="{D5CDD505-2E9C-101B-9397-08002B2CF9AE}" pid="13" name="Ord">
    <vt:lpwstr>2687700.00000000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